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ht\Google Drive\Online-Finanzen\Bromorrow\Beiträge\20200213_Fitnessplan\"/>
    </mc:Choice>
  </mc:AlternateContent>
  <xr:revisionPtr revIDLastSave="0" documentId="8_{EFDB80A7-A2BD-4E94-BDCE-1850D2525301}" xr6:coauthVersionLast="45" xr6:coauthVersionMax="45" xr10:uidLastSave="{00000000-0000-0000-0000-000000000000}"/>
  <bookViews>
    <workbookView xWindow="-98" yWindow="-98" windowWidth="22695" windowHeight="14595" xr2:uid="{BF941B65-365B-48A8-B8EC-0AAA3D430796}"/>
  </bookViews>
  <sheets>
    <sheet name="Ernährung" sheetId="2" r:id="rId1"/>
    <sheet name="Traingsfortschrit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" i="2" l="1"/>
  <c r="J4" i="2"/>
  <c r="J6" i="2" s="1"/>
  <c r="J7" i="2" s="1"/>
  <c r="J8" i="2" s="1"/>
  <c r="J11" i="2" s="1"/>
  <c r="J5" i="2"/>
  <c r="J9" i="2"/>
  <c r="J10" i="2"/>
  <c r="C9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</calcChain>
</file>

<file path=xl/sharedStrings.xml><?xml version="1.0" encoding="utf-8"?>
<sst xmlns="http://schemas.openxmlformats.org/spreadsheetml/2006/main" count="68" uniqueCount="52">
  <si>
    <t>Übung 7</t>
  </si>
  <si>
    <t>Übung 6</t>
  </si>
  <si>
    <t>Übung 5</t>
  </si>
  <si>
    <t>Übung 4</t>
  </si>
  <si>
    <t>Übung 3</t>
  </si>
  <si>
    <t>Übung 2</t>
  </si>
  <si>
    <t>Übung 1</t>
  </si>
  <si>
    <t>Legs</t>
  </si>
  <si>
    <t>Push</t>
  </si>
  <si>
    <t>Übung 8</t>
  </si>
  <si>
    <t>Volumen:</t>
  </si>
  <si>
    <t>/</t>
  </si>
  <si>
    <t>Satz 6</t>
  </si>
  <si>
    <t>Satz 5</t>
  </si>
  <si>
    <t>Satz 4</t>
  </si>
  <si>
    <t>Satz 3</t>
  </si>
  <si>
    <t>Satz 2</t>
  </si>
  <si>
    <t>Satz 1</t>
  </si>
  <si>
    <t>Gewicht</t>
  </si>
  <si>
    <t>Wdh.</t>
  </si>
  <si>
    <t>Tag 15</t>
  </si>
  <si>
    <t>Tag 14</t>
  </si>
  <si>
    <t>Tag 13</t>
  </si>
  <si>
    <t>Tag 12</t>
  </si>
  <si>
    <t>Tag 11</t>
  </si>
  <si>
    <t>Tag 10</t>
  </si>
  <si>
    <t>Tag 9</t>
  </si>
  <si>
    <t>Tag 8</t>
  </si>
  <si>
    <t>Tag 7</t>
  </si>
  <si>
    <t>Tag 6</t>
  </si>
  <si>
    <t>Tag 5</t>
  </si>
  <si>
    <t>Tag 4</t>
  </si>
  <si>
    <t>Tag 3</t>
  </si>
  <si>
    <t>Tag 2</t>
  </si>
  <si>
    <t>Tag 1</t>
  </si>
  <si>
    <t>Pull</t>
  </si>
  <si>
    <t>Volumenrechner</t>
  </si>
  <si>
    <t>Durchschnittsumsatz</t>
  </si>
  <si>
    <t>Durchschnittliche Kcal</t>
  </si>
  <si>
    <t>Anzahl gezählte Tage</t>
  </si>
  <si>
    <t>Kcal über Ruheumsatz</t>
  </si>
  <si>
    <t>Differenz in Kcal</t>
  </si>
  <si>
    <t>Differenz</t>
  </si>
  <si>
    <t>Standardabweichung</t>
  </si>
  <si>
    <t>Aktuelles Gewicht (3 Tage)</t>
  </si>
  <si>
    <t>Anfangsgewicht (Erste 7 Tage)</t>
  </si>
  <si>
    <t>Protein g</t>
  </si>
  <si>
    <t>Protein</t>
  </si>
  <si>
    <t>Fett</t>
  </si>
  <si>
    <t>Kohlenhyd.</t>
  </si>
  <si>
    <t>Kcal</t>
  </si>
  <si>
    <t>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</si>
</sst>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\ &quot;kCal&quot;"/>
    <numFmt numFmtId="165" formatCode="0.00\ &quot;kg&quot;"/>
    <numFmt numFmtId="166" formatCode="0\ &quot;Tage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darkUp">
        <bgColor theme="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ashDot">
        <color indexed="64"/>
      </left>
      <right style="double">
        <color indexed="64"/>
      </right>
      <top style="dashDot">
        <color indexed="64"/>
      </top>
      <bottom style="dashDot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thin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thin">
        <color auto="1"/>
      </left>
      <right style="double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tted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10" fontId="0" fillId="0" borderId="0" xfId="0" applyNumberFormat="1"/>
    <xf numFmtId="0" fontId="0" fillId="2" borderId="0" xfId="0" applyFill="1"/>
    <xf numFmtId="10" fontId="1" fillId="0" borderId="0" xfId="0" applyNumberFormat="1" applyFont="1"/>
    <xf numFmtId="0" fontId="0" fillId="0" borderId="1" xfId="0" applyBorder="1"/>
    <xf numFmtId="0" fontId="0" fillId="0" borderId="2" xfId="0" applyBorder="1"/>
    <xf numFmtId="0" fontId="2" fillId="3" borderId="3" xfId="0" applyFont="1" applyFill="1" applyBorder="1" applyAlignment="1">
      <alignment wrapText="1"/>
    </xf>
    <xf numFmtId="0" fontId="0" fillId="0" borderId="4" xfId="0" applyBorder="1"/>
    <xf numFmtId="0" fontId="3" fillId="3" borderId="0" xfId="0" applyFont="1" applyFill="1" applyAlignment="1">
      <alignment wrapText="1"/>
    </xf>
    <xf numFmtId="0" fontId="2" fillId="4" borderId="3" xfId="0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5" borderId="3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6" borderId="11" xfId="0" applyFill="1" applyBorder="1"/>
    <xf numFmtId="0" fontId="0" fillId="0" borderId="12" xfId="0" applyBorder="1"/>
    <xf numFmtId="0" fontId="0" fillId="6" borderId="13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2" fillId="0" borderId="16" xfId="0" applyFont="1" applyBorder="1"/>
    <xf numFmtId="0" fontId="3" fillId="5" borderId="0" xfId="0" applyFont="1" applyFill="1"/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/>
    <xf numFmtId="2" fontId="0" fillId="0" borderId="18" xfId="0" applyNumberFormat="1" applyBorder="1" applyAlignment="1">
      <alignment horizontal="center" vertical="center"/>
    </xf>
    <xf numFmtId="9" fontId="0" fillId="0" borderId="18" xfId="0" applyNumberFormat="1" applyBorder="1" applyAlignment="1">
      <alignment horizontal="center" vertical="center"/>
    </xf>
    <xf numFmtId="9" fontId="0" fillId="0" borderId="19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4" fontId="0" fillId="0" borderId="20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9" fontId="0" fillId="0" borderId="21" xfId="0" applyNumberFormat="1" applyBorder="1" applyAlignment="1">
      <alignment horizontal="center" vertical="center"/>
    </xf>
    <xf numFmtId="9" fontId="0" fillId="0" borderId="22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9" fontId="0" fillId="0" borderId="24" xfId="0" applyNumberFormat="1" applyBorder="1" applyAlignment="1">
      <alignment horizontal="center" vertical="center"/>
    </xf>
    <xf numFmtId="9" fontId="0" fillId="0" borderId="25" xfId="0" applyNumberFormat="1" applyBorder="1" applyAlignment="1">
      <alignment horizontal="center" vertical="center"/>
    </xf>
    <xf numFmtId="0" fontId="0" fillId="8" borderId="26" xfId="0" applyFill="1" applyBorder="1" applyAlignment="1">
      <alignment wrapText="1"/>
    </xf>
    <xf numFmtId="0" fontId="0" fillId="8" borderId="27" xfId="0" applyFill="1" applyBorder="1" applyAlignment="1">
      <alignment wrapText="1"/>
    </xf>
    <xf numFmtId="166" fontId="0" fillId="0" borderId="28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 vertical="center"/>
    </xf>
    <xf numFmtId="165" fontId="0" fillId="0" borderId="25" xfId="0" applyNumberFormat="1" applyBorder="1" applyAlignment="1">
      <alignment horizontal="center" vertical="center"/>
    </xf>
    <xf numFmtId="0" fontId="0" fillId="8" borderId="29" xfId="0" applyFill="1" applyBorder="1" applyAlignment="1">
      <alignment wrapText="1"/>
    </xf>
    <xf numFmtId="2" fontId="0" fillId="0" borderId="24" xfId="0" applyNumberFormat="1" applyBorder="1" applyAlignment="1">
      <alignment horizontal="center" vertical="center"/>
    </xf>
    <xf numFmtId="0" fontId="2" fillId="8" borderId="30" xfId="0" applyFont="1" applyFill="1" applyBorder="1" applyAlignment="1">
      <alignment horizontal="center" vertical="center"/>
    </xf>
    <xf numFmtId="0" fontId="2" fillId="8" borderId="31" xfId="0" applyFont="1" applyFill="1" applyBorder="1" applyAlignment="1">
      <alignment horizontal="center" vertical="center"/>
    </xf>
    <xf numFmtId="2" fontId="2" fillId="8" borderId="31" xfId="0" applyNumberFormat="1" applyFont="1" applyFill="1" applyBorder="1" applyAlignment="1">
      <alignment horizontal="center" vertical="center"/>
    </xf>
    <xf numFmtId="0" fontId="2" fillId="8" borderId="32" xfId="0" applyFont="1" applyFill="1" applyBorder="1" applyAlignment="1">
      <alignment horizontal="center" vertical="center"/>
    </xf>
  </cellXfs>
  <cellStyles count="1">
    <cellStyle name="Standard" xfId="0" builtinId="0"/>
  </cellStyles>
  <dxfs count="12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Push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4013666712713541"/>
          <c:y val="0.26548984739965426"/>
          <c:w val="0.71045982410093478"/>
          <c:h val="0.6462342266154234"/>
        </c:manualLayout>
      </c:layout>
      <c:scatterChart>
        <c:scatterStyle val="smoothMarker"/>
        <c:varyColors val="0"/>
        <c:ser>
          <c:idx val="1"/>
          <c:order val="0"/>
          <c:yVal>
            <c:numRef>
              <c:f>Traingsfortschritt!$H$10:$V$10</c:f>
              <c:numCache>
                <c:formatCode>0.00%</c:formatCode>
                <c:ptCount val="15"/>
                <c:pt idx="0">
                  <c:v>1</c:v>
                </c:pt>
                <c:pt idx="1">
                  <c:v>1.0641369047619049</c:v>
                </c:pt>
                <c:pt idx="2">
                  <c:v>1.0154761904761904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546-4769-9DA1-291450AEF25D}"/>
            </c:ext>
          </c:extLst>
        </c:ser>
        <c:ser>
          <c:idx val="0"/>
          <c:order val="1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 w="9525">
                <a:solidFill>
                  <a:schemeClr val="accent1">
                    <a:lumMod val="40000"/>
                    <a:lumOff val="60000"/>
                  </a:schemeClr>
                </a:solidFill>
              </a:ln>
              <a:effectLst/>
            </c:spPr>
          </c:marker>
          <c:yVal>
            <c:numRef>
              <c:f>Traingsfortschritt!$H$10:$V$10</c:f>
              <c:numCache>
                <c:formatCode>0.00%</c:formatCode>
                <c:ptCount val="15"/>
                <c:pt idx="0">
                  <c:v>1</c:v>
                </c:pt>
                <c:pt idx="1">
                  <c:v>1.0641369047619049</c:v>
                </c:pt>
                <c:pt idx="2">
                  <c:v>1.0154761904761904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546-4769-9DA1-291450AEF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4996440"/>
        <c:axId val="1013342640"/>
      </c:scatterChart>
      <c:valAx>
        <c:axId val="704996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13342640"/>
        <c:crosses val="autoZero"/>
        <c:crossBetween val="midCat"/>
      </c:valAx>
      <c:valAx>
        <c:axId val="1013342640"/>
        <c:scaling>
          <c:orientation val="minMax"/>
          <c:max val="1.5"/>
          <c:min val="0.7000000000000000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04996440"/>
        <c:crosses val="autoZero"/>
        <c:crossBetween val="midCat"/>
      </c:valAx>
    </c:plotArea>
    <c:plotVisOnly val="1"/>
    <c:dispBlanksAs val="gap"/>
    <c:showDLblsOverMax val="0"/>
    <c:extLst/>
  </c:chart>
  <c:spPr>
    <a:ln>
      <a:solidFill>
        <a:schemeClr val="accent1">
          <a:alpha val="90000"/>
        </a:schemeClr>
      </a:solidFill>
    </a:ln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Pull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4013666712713541"/>
          <c:y val="0.26548984739965426"/>
          <c:w val="0.71045982410093478"/>
          <c:h val="0.6462342266154234"/>
        </c:manualLayout>
      </c:layout>
      <c:scatterChart>
        <c:scatterStyle val="smoothMarker"/>
        <c:varyColors val="0"/>
        <c:ser>
          <c:idx val="1"/>
          <c:order val="0"/>
          <c:yVal>
            <c:numRef>
              <c:f>Traingsfortschritt!$H$19:$V$19</c:f>
              <c:numCache>
                <c:formatCode>0.00%</c:formatCode>
                <c:ptCount val="15"/>
                <c:pt idx="0">
                  <c:v>1</c:v>
                </c:pt>
                <c:pt idx="1">
                  <c:v>1.0554421768707483</c:v>
                </c:pt>
                <c:pt idx="2">
                  <c:v>1.017687074829932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D69-4B45-B1C4-7034E8351C30}"/>
            </c:ext>
          </c:extLst>
        </c:ser>
        <c:ser>
          <c:idx val="0"/>
          <c:order val="1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40000"/>
                  <a:lumOff val="60000"/>
                </a:schemeClr>
              </a:solidFill>
              <a:ln w="9525">
                <a:solidFill>
                  <a:schemeClr val="accent6">
                    <a:lumMod val="40000"/>
                    <a:lumOff val="60000"/>
                  </a:schemeClr>
                </a:solidFill>
              </a:ln>
              <a:effectLst/>
            </c:spPr>
          </c:marker>
          <c:yVal>
            <c:numRef>
              <c:f>Traingsfortschritt!$H$19:$V$19</c:f>
              <c:numCache>
                <c:formatCode>0.00%</c:formatCode>
                <c:ptCount val="15"/>
                <c:pt idx="0">
                  <c:v>1</c:v>
                </c:pt>
                <c:pt idx="1">
                  <c:v>1.0554421768707483</c:v>
                </c:pt>
                <c:pt idx="2">
                  <c:v>1.017687074829932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D69-4B45-B1C4-7034E8351C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4996440"/>
        <c:axId val="1013342640"/>
      </c:scatterChart>
      <c:valAx>
        <c:axId val="704996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13342640"/>
        <c:crosses val="autoZero"/>
        <c:crossBetween val="midCat"/>
      </c:valAx>
      <c:valAx>
        <c:axId val="1013342640"/>
        <c:scaling>
          <c:orientation val="minMax"/>
          <c:max val="2"/>
          <c:min val="0.7000000000000000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04996440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Legs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4013666712713541"/>
          <c:y val="0.26548984739965426"/>
          <c:w val="0.71045982410093478"/>
          <c:h val="0.6462342266154234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40000"/>
                  <a:lumOff val="60000"/>
                </a:schemeClr>
              </a:solidFill>
              <a:ln w="9525">
                <a:solidFill>
                  <a:schemeClr val="accent2">
                    <a:lumMod val="40000"/>
                    <a:lumOff val="60000"/>
                  </a:schemeClr>
                </a:solidFill>
              </a:ln>
              <a:effectLst/>
            </c:spPr>
          </c:marker>
          <c:yVal>
            <c:numRef>
              <c:f>Traingsfortschritt!$H$28:$V$28</c:f>
              <c:numCache>
                <c:formatCode>0.00%</c:formatCode>
                <c:ptCount val="15"/>
                <c:pt idx="0">
                  <c:v>1</c:v>
                </c:pt>
                <c:pt idx="1">
                  <c:v>1.0554421768707483</c:v>
                </c:pt>
                <c:pt idx="2">
                  <c:v>1.017687074829932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69F-438C-8060-5308C163C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4996440"/>
        <c:axId val="1013342640"/>
      </c:scatterChart>
      <c:valAx>
        <c:axId val="704996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13342640"/>
        <c:crosses val="autoZero"/>
        <c:crossBetween val="midCat"/>
      </c:valAx>
      <c:valAx>
        <c:axId val="1013342640"/>
        <c:scaling>
          <c:orientation val="minMax"/>
          <c:max val="2"/>
          <c:min val="0.7000000000000000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049964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342902</xdr:colOff>
      <xdr:row>29</xdr:row>
      <xdr:rowOff>138111</xdr:rowOff>
    </xdr:from>
    <xdr:to>
      <xdr:col>6</xdr:col>
      <xdr:colOff>919164</xdr:colOff>
      <xdr:row>39</xdr:row>
      <xdr:rowOff>54766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C075B22-1A49-44FB-9F1F-D870B33535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339800</xdr:colOff>
      <xdr:row>40</xdr:row>
      <xdr:rowOff>15838</xdr:rowOff>
    </xdr:from>
    <xdr:to>
      <xdr:col>6</xdr:col>
      <xdr:colOff>916062</xdr:colOff>
      <xdr:row>49</xdr:row>
      <xdr:rowOff>113468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83A3858B-1A71-45A3-8139-0F58D7B7BE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371032</xdr:colOff>
      <xdr:row>50</xdr:row>
      <xdr:rowOff>143982</xdr:rowOff>
    </xdr:from>
    <xdr:to>
      <xdr:col>6</xdr:col>
      <xdr:colOff>947294</xdr:colOff>
      <xdr:row>60</xdr:row>
      <xdr:rowOff>58865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A59B255E-3B32-4790-94ED-7EF74FCD1D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04B07-2720-4B45-8A37-E95B6EF7625F}">
  <dimension ref="A1:L62"/>
  <sheetViews>
    <sheetView tabSelected="1" workbookViewId="0">
      <selection activeCell="D21" sqref="D21"/>
    </sheetView>
  </sheetViews>
  <sheetFormatPr baseColWidth="10" defaultRowHeight="14.25" x14ac:dyDescent="0.45"/>
  <cols>
    <col min="2" max="2" width="10.6640625" style="29"/>
    <col min="9" max="9" width="26.06640625" customWidth="1"/>
    <col min="11" max="11" width="25.796875" style="28" customWidth="1"/>
  </cols>
  <sheetData>
    <row r="1" spans="1:12" ht="14.65" thickBot="1" x14ac:dyDescent="0.5">
      <c r="A1" s="54" t="s">
        <v>51</v>
      </c>
      <c r="B1" s="53" t="s">
        <v>18</v>
      </c>
      <c r="C1" s="52" t="s">
        <v>50</v>
      </c>
      <c r="D1" s="52" t="s">
        <v>49</v>
      </c>
      <c r="E1" s="52" t="s">
        <v>48</v>
      </c>
      <c r="F1" s="51" t="s">
        <v>47</v>
      </c>
      <c r="G1" s="51" t="s">
        <v>46</v>
      </c>
    </row>
    <row r="2" spans="1:12" ht="14.65" thickTop="1" x14ac:dyDescent="0.45">
      <c r="A2" s="35">
        <v>43874</v>
      </c>
      <c r="B2" s="48">
        <v>70</v>
      </c>
      <c r="C2" s="47">
        <v>2200</v>
      </c>
      <c r="D2" s="43">
        <v>0.5</v>
      </c>
      <c r="E2" s="43">
        <v>0.2</v>
      </c>
      <c r="F2" s="42">
        <v>0.3</v>
      </c>
      <c r="G2" s="50">
        <v>120</v>
      </c>
    </row>
    <row r="3" spans="1:12" x14ac:dyDescent="0.45">
      <c r="A3" s="35">
        <v>43875</v>
      </c>
      <c r="B3" s="40">
        <v>70.2</v>
      </c>
      <c r="C3" s="39">
        <v>2100</v>
      </c>
      <c r="D3" s="38">
        <v>0.6</v>
      </c>
      <c r="E3" s="38">
        <v>0.2</v>
      </c>
      <c r="F3" s="37">
        <v>0.2</v>
      </c>
      <c r="G3" s="36">
        <v>80</v>
      </c>
      <c r="I3" s="49" t="s">
        <v>45</v>
      </c>
      <c r="J3" s="48">
        <f>AVERAGE(B2:B8)</f>
        <v>70.5</v>
      </c>
    </row>
    <row r="4" spans="1:12" x14ac:dyDescent="0.45">
      <c r="A4" s="35">
        <v>43876</v>
      </c>
      <c r="B4" s="48">
        <v>70.400000000000006</v>
      </c>
      <c r="C4" s="39">
        <v>1900</v>
      </c>
      <c r="D4" s="38">
        <v>0.55000000000000004</v>
      </c>
      <c r="E4" s="38">
        <v>0.4</v>
      </c>
      <c r="F4" s="37">
        <v>0.05</v>
      </c>
      <c r="G4" s="36">
        <v>40</v>
      </c>
      <c r="I4" s="45" t="s">
        <v>44</v>
      </c>
      <c r="J4" s="48">
        <f ca="1">AVERAGE(OFFSET(B1,MATCH(0,B:B,-1)-3,,3,))</f>
        <v>71.5</v>
      </c>
    </row>
    <row r="5" spans="1:12" x14ac:dyDescent="0.45">
      <c r="A5" s="35">
        <v>43877</v>
      </c>
      <c r="B5" s="40">
        <v>70.099999999999994</v>
      </c>
      <c r="C5" s="39">
        <v>2300</v>
      </c>
      <c r="D5" s="38">
        <v>0.35</v>
      </c>
      <c r="E5" s="38">
        <v>0.5</v>
      </c>
      <c r="F5" s="37">
        <v>0.15</v>
      </c>
      <c r="G5" s="36">
        <v>60</v>
      </c>
      <c r="I5" s="45" t="s">
        <v>43</v>
      </c>
      <c r="J5" s="40">
        <f>_xlfn.STDEV.P(B2:B1048576)</f>
        <v>0.51229774505831671</v>
      </c>
    </row>
    <row r="6" spans="1:12" x14ac:dyDescent="0.45">
      <c r="A6" s="35">
        <v>43878</v>
      </c>
      <c r="B6" s="40">
        <v>70.7</v>
      </c>
      <c r="C6" s="39">
        <v>2800</v>
      </c>
      <c r="D6" s="43">
        <v>0.5</v>
      </c>
      <c r="E6" s="43">
        <v>0.2</v>
      </c>
      <c r="F6" s="42">
        <v>0.3</v>
      </c>
      <c r="G6" s="36">
        <v>190</v>
      </c>
      <c r="I6" s="45" t="s">
        <v>42</v>
      </c>
      <c r="J6" s="40">
        <f ca="1">J4-J3</f>
        <v>1</v>
      </c>
    </row>
    <row r="7" spans="1:12" x14ac:dyDescent="0.45">
      <c r="A7" s="35">
        <v>43879</v>
      </c>
      <c r="B7" s="40">
        <v>71</v>
      </c>
      <c r="C7" s="39">
        <v>2100</v>
      </c>
      <c r="D7" s="38">
        <v>0.6</v>
      </c>
      <c r="E7" s="38">
        <v>0.2</v>
      </c>
      <c r="F7" s="37">
        <v>0.2</v>
      </c>
      <c r="G7" s="36">
        <v>80</v>
      </c>
      <c r="I7" s="45" t="s">
        <v>41</v>
      </c>
      <c r="J7" s="47">
        <f ca="1">J6*7000</f>
        <v>7000</v>
      </c>
    </row>
    <row r="8" spans="1:12" x14ac:dyDescent="0.45">
      <c r="A8" s="35">
        <v>43880</v>
      </c>
      <c r="B8" s="40">
        <v>71.099999999999994</v>
      </c>
      <c r="C8" s="39">
        <v>1700</v>
      </c>
      <c r="D8" s="38">
        <v>0.55000000000000004</v>
      </c>
      <c r="E8" s="38">
        <v>0.4</v>
      </c>
      <c r="F8" s="37">
        <v>0.05</v>
      </c>
      <c r="G8" s="36">
        <v>70</v>
      </c>
      <c r="I8" s="45" t="s">
        <v>40</v>
      </c>
      <c r="J8" s="39">
        <f ca="1">J7/J9</f>
        <v>500</v>
      </c>
    </row>
    <row r="9" spans="1:12" x14ac:dyDescent="0.45">
      <c r="A9" s="35">
        <v>43881</v>
      </c>
      <c r="B9" s="40">
        <v>70.400000000000006</v>
      </c>
      <c r="C9" s="39">
        <v>2300</v>
      </c>
      <c r="D9" s="38">
        <v>0.35</v>
      </c>
      <c r="E9" s="38">
        <v>0.5</v>
      </c>
      <c r="F9" s="37">
        <v>0.15</v>
      </c>
      <c r="G9" s="36">
        <v>55</v>
      </c>
      <c r="I9" s="45" t="s">
        <v>39</v>
      </c>
      <c r="J9" s="46">
        <f>COUNT(B:B)</f>
        <v>14</v>
      </c>
    </row>
    <row r="10" spans="1:12" x14ac:dyDescent="0.45">
      <c r="A10" s="35">
        <v>43882</v>
      </c>
      <c r="B10" s="40">
        <v>70.5</v>
      </c>
      <c r="C10" s="39">
        <v>2300</v>
      </c>
      <c r="D10" s="43">
        <v>0.5</v>
      </c>
      <c r="E10" s="43">
        <v>0.2</v>
      </c>
      <c r="F10" s="42">
        <v>0.3</v>
      </c>
      <c r="G10" s="36">
        <v>120</v>
      </c>
      <c r="I10" s="45" t="s">
        <v>38</v>
      </c>
      <c r="J10" s="39">
        <f>AVERAGE(C:C)</f>
        <v>2221.4285714285716</v>
      </c>
    </row>
    <row r="11" spans="1:12" x14ac:dyDescent="0.45">
      <c r="A11" s="35">
        <v>43883</v>
      </c>
      <c r="B11" s="40">
        <v>70.7</v>
      </c>
      <c r="C11" s="39">
        <v>2400</v>
      </c>
      <c r="D11" s="38">
        <v>0.6</v>
      </c>
      <c r="E11" s="38">
        <v>0.2</v>
      </c>
      <c r="F11" s="37">
        <v>0.2</v>
      </c>
      <c r="G11" s="36">
        <v>130</v>
      </c>
      <c r="I11" s="44" t="s">
        <v>37</v>
      </c>
      <c r="J11" s="39">
        <f ca="1">J10-J8</f>
        <v>1721.4285714285716</v>
      </c>
    </row>
    <row r="12" spans="1:12" x14ac:dyDescent="0.45">
      <c r="A12" s="35">
        <v>43884</v>
      </c>
      <c r="B12" s="40">
        <v>71</v>
      </c>
      <c r="C12" s="39">
        <v>2500</v>
      </c>
      <c r="D12" s="38">
        <v>0.55000000000000004</v>
      </c>
      <c r="E12" s="38">
        <v>0.4</v>
      </c>
      <c r="F12" s="37">
        <v>0.05</v>
      </c>
      <c r="G12" s="36">
        <v>60</v>
      </c>
      <c r="L12" s="29"/>
    </row>
    <row r="13" spans="1:12" x14ac:dyDescent="0.45">
      <c r="A13" s="35">
        <v>43885</v>
      </c>
      <c r="B13" s="40">
        <v>71.599999999999994</v>
      </c>
      <c r="C13" s="39">
        <v>2600</v>
      </c>
      <c r="D13" s="38">
        <v>0.35</v>
      </c>
      <c r="E13" s="38">
        <v>0.5</v>
      </c>
      <c r="F13" s="37">
        <v>0.15</v>
      </c>
      <c r="G13" s="36">
        <v>90</v>
      </c>
    </row>
    <row r="14" spans="1:12" x14ac:dyDescent="0.45">
      <c r="A14" s="35">
        <v>43886</v>
      </c>
      <c r="B14" s="40">
        <v>71.2</v>
      </c>
      <c r="C14" s="39">
        <v>2000</v>
      </c>
      <c r="D14" s="43">
        <v>0.5</v>
      </c>
      <c r="E14" s="43">
        <v>0.2</v>
      </c>
      <c r="F14" s="42">
        <v>0.3</v>
      </c>
      <c r="G14" s="36">
        <v>140</v>
      </c>
    </row>
    <row r="15" spans="1:12" x14ac:dyDescent="0.45">
      <c r="A15" s="35">
        <v>43887</v>
      </c>
      <c r="B15" s="40">
        <v>71.7</v>
      </c>
      <c r="C15" s="39">
        <v>1900</v>
      </c>
      <c r="D15" s="38">
        <v>0.6</v>
      </c>
      <c r="E15" s="38">
        <v>0.2</v>
      </c>
      <c r="F15" s="37">
        <v>0.2</v>
      </c>
      <c r="G15" s="36">
        <v>90</v>
      </c>
    </row>
    <row r="16" spans="1:12" x14ac:dyDescent="0.45">
      <c r="A16" s="35">
        <v>43888</v>
      </c>
      <c r="B16" s="40"/>
      <c r="C16" s="39"/>
      <c r="D16" s="38"/>
      <c r="E16" s="38"/>
      <c r="F16" s="37"/>
      <c r="G16" s="36"/>
    </row>
    <row r="17" spans="1:7" x14ac:dyDescent="0.45">
      <c r="A17" s="35">
        <v>43889</v>
      </c>
      <c r="B17" s="40"/>
      <c r="C17" s="39"/>
      <c r="D17" s="38"/>
      <c r="E17" s="38"/>
      <c r="F17" s="37"/>
      <c r="G17" s="36"/>
    </row>
    <row r="18" spans="1:7" x14ac:dyDescent="0.45">
      <c r="A18" s="35">
        <v>43890</v>
      </c>
      <c r="B18" s="40"/>
      <c r="C18" s="39"/>
      <c r="D18" s="38"/>
      <c r="E18" s="38"/>
      <c r="F18" s="37"/>
      <c r="G18" s="36"/>
    </row>
    <row r="19" spans="1:7" x14ac:dyDescent="0.45">
      <c r="A19" s="35">
        <v>43891</v>
      </c>
      <c r="B19" s="40"/>
      <c r="C19" s="39"/>
      <c r="D19" s="38"/>
      <c r="E19" s="38"/>
      <c r="F19" s="37"/>
      <c r="G19" s="36"/>
    </row>
    <row r="20" spans="1:7" x14ac:dyDescent="0.45">
      <c r="A20" s="35">
        <v>43892</v>
      </c>
      <c r="B20" s="40"/>
      <c r="C20" s="39"/>
      <c r="D20" s="38"/>
      <c r="E20" s="38"/>
      <c r="F20" s="37"/>
      <c r="G20" s="36"/>
    </row>
    <row r="21" spans="1:7" x14ac:dyDescent="0.45">
      <c r="A21" s="35">
        <v>43893</v>
      </c>
      <c r="B21" s="40"/>
      <c r="C21" s="39"/>
      <c r="D21" s="38"/>
      <c r="E21" s="38"/>
      <c r="F21" s="37"/>
      <c r="G21" s="36"/>
    </row>
    <row r="22" spans="1:7" x14ac:dyDescent="0.45">
      <c r="A22" s="35">
        <v>43894</v>
      </c>
      <c r="B22" s="40"/>
      <c r="C22" s="39"/>
      <c r="D22" s="38"/>
      <c r="E22" s="38"/>
      <c r="F22" s="37"/>
      <c r="G22" s="36"/>
    </row>
    <row r="23" spans="1:7" x14ac:dyDescent="0.45">
      <c r="A23" s="35">
        <v>43895</v>
      </c>
      <c r="B23" s="40"/>
      <c r="C23" s="39"/>
      <c r="D23" s="38"/>
      <c r="E23" s="38"/>
      <c r="F23" s="37"/>
      <c r="G23" s="36"/>
    </row>
    <row r="24" spans="1:7" x14ac:dyDescent="0.45">
      <c r="A24" s="35">
        <v>43896</v>
      </c>
      <c r="B24" s="40"/>
      <c r="C24" s="39"/>
      <c r="D24" s="38"/>
      <c r="E24" s="38"/>
      <c r="F24" s="37"/>
      <c r="G24" s="36"/>
    </row>
    <row r="25" spans="1:7" x14ac:dyDescent="0.45">
      <c r="A25" s="35">
        <v>43897</v>
      </c>
      <c r="B25" s="40"/>
      <c r="C25" s="39"/>
      <c r="D25" s="38"/>
      <c r="E25" s="38"/>
      <c r="F25" s="37"/>
      <c r="G25" s="36"/>
    </row>
    <row r="26" spans="1:7" x14ac:dyDescent="0.45">
      <c r="A26" s="35">
        <v>43898</v>
      </c>
      <c r="B26" s="40"/>
      <c r="C26" s="39"/>
      <c r="D26" s="38"/>
      <c r="E26" s="38"/>
      <c r="F26" s="37"/>
      <c r="G26" s="36"/>
    </row>
    <row r="27" spans="1:7" x14ac:dyDescent="0.45">
      <c r="A27" s="35">
        <v>43899</v>
      </c>
      <c r="B27" s="40"/>
      <c r="C27" s="39"/>
      <c r="D27" s="38"/>
      <c r="E27" s="38"/>
      <c r="F27" s="37"/>
      <c r="G27" s="36"/>
    </row>
    <row r="28" spans="1:7" x14ac:dyDescent="0.45">
      <c r="A28" s="35">
        <v>43900</v>
      </c>
      <c r="B28" s="40"/>
      <c r="C28" s="39"/>
      <c r="D28" s="38"/>
      <c r="E28" s="38"/>
      <c r="F28" s="37"/>
      <c r="G28" s="36"/>
    </row>
    <row r="29" spans="1:7" x14ac:dyDescent="0.45">
      <c r="A29" s="35">
        <v>43901</v>
      </c>
      <c r="B29" s="40"/>
      <c r="C29" s="39"/>
      <c r="D29" s="38"/>
      <c r="E29" s="38"/>
      <c r="F29" s="37"/>
      <c r="G29" s="36"/>
    </row>
    <row r="30" spans="1:7" x14ac:dyDescent="0.45">
      <c r="A30" s="35">
        <v>43902</v>
      </c>
      <c r="B30" s="40"/>
      <c r="C30" s="39"/>
      <c r="D30" s="38"/>
      <c r="E30" s="38"/>
      <c r="F30" s="37"/>
      <c r="G30" s="36"/>
    </row>
    <row r="31" spans="1:7" x14ac:dyDescent="0.45">
      <c r="A31" s="35">
        <v>43903</v>
      </c>
      <c r="B31" s="40"/>
      <c r="C31" s="41"/>
      <c r="D31" s="38"/>
      <c r="E31" s="38"/>
      <c r="F31" s="37"/>
      <c r="G31" s="36"/>
    </row>
    <row r="32" spans="1:7" x14ac:dyDescent="0.45">
      <c r="A32" s="35">
        <v>43904</v>
      </c>
      <c r="B32" s="40"/>
      <c r="C32" s="39"/>
      <c r="D32" s="38"/>
      <c r="E32" s="38"/>
      <c r="F32" s="37"/>
      <c r="G32" s="36"/>
    </row>
    <row r="33" spans="1:7" x14ac:dyDescent="0.45">
      <c r="A33" s="35">
        <v>43905</v>
      </c>
      <c r="B33" s="40"/>
      <c r="C33" s="39"/>
      <c r="D33" s="38"/>
      <c r="E33" s="38"/>
      <c r="F33" s="37"/>
      <c r="G33" s="36"/>
    </row>
    <row r="34" spans="1:7" x14ac:dyDescent="0.45">
      <c r="A34" s="35">
        <v>43906</v>
      </c>
      <c r="B34" s="40"/>
      <c r="C34" s="39"/>
      <c r="D34" s="38"/>
      <c r="E34" s="38"/>
      <c r="F34" s="37"/>
      <c r="G34" s="36"/>
    </row>
    <row r="35" spans="1:7" x14ac:dyDescent="0.45">
      <c r="A35" s="35">
        <v>43907</v>
      </c>
      <c r="B35" s="40"/>
      <c r="C35" s="39"/>
      <c r="D35" s="38"/>
      <c r="E35" s="38"/>
      <c r="F35" s="37"/>
      <c r="G35" s="36"/>
    </row>
    <row r="36" spans="1:7" x14ac:dyDescent="0.45">
      <c r="A36" s="35">
        <v>43908</v>
      </c>
      <c r="B36" s="40"/>
      <c r="C36" s="39"/>
      <c r="D36" s="38"/>
      <c r="E36" s="38"/>
      <c r="F36" s="37"/>
      <c r="G36" s="36"/>
    </row>
    <row r="37" spans="1:7" x14ac:dyDescent="0.45">
      <c r="A37" s="35">
        <v>43909</v>
      </c>
      <c r="B37" s="40"/>
      <c r="C37" s="39"/>
      <c r="D37" s="38"/>
      <c r="E37" s="38"/>
      <c r="F37" s="37"/>
      <c r="G37" s="36"/>
    </row>
    <row r="38" spans="1:7" x14ac:dyDescent="0.45">
      <c r="A38" s="35">
        <v>43910</v>
      </c>
      <c r="B38" s="40"/>
      <c r="C38" s="39"/>
      <c r="D38" s="38"/>
      <c r="E38" s="38"/>
      <c r="F38" s="37"/>
      <c r="G38" s="36"/>
    </row>
    <row r="39" spans="1:7" x14ac:dyDescent="0.45">
      <c r="A39" s="35">
        <v>43911</v>
      </c>
      <c r="B39" s="40"/>
      <c r="C39" s="39"/>
      <c r="D39" s="38"/>
      <c r="E39" s="38"/>
      <c r="F39" s="37"/>
      <c r="G39" s="36"/>
    </row>
    <row r="40" spans="1:7" x14ac:dyDescent="0.45">
      <c r="A40" s="35">
        <v>43912</v>
      </c>
      <c r="B40" s="40"/>
      <c r="C40" s="39"/>
      <c r="D40" s="38"/>
      <c r="E40" s="38"/>
      <c r="F40" s="37"/>
      <c r="G40" s="36"/>
    </row>
    <row r="41" spans="1:7" x14ac:dyDescent="0.45">
      <c r="A41" s="35">
        <v>43913</v>
      </c>
      <c r="B41" s="40"/>
      <c r="C41" s="39"/>
      <c r="D41" s="38"/>
      <c r="E41" s="38"/>
      <c r="F41" s="37"/>
      <c r="G41" s="36"/>
    </row>
    <row r="42" spans="1:7" x14ac:dyDescent="0.45">
      <c r="A42" s="35">
        <v>43914</v>
      </c>
      <c r="B42" s="40"/>
      <c r="C42" s="39"/>
      <c r="D42" s="38"/>
      <c r="E42" s="38"/>
      <c r="F42" s="37"/>
      <c r="G42" s="36"/>
    </row>
    <row r="43" spans="1:7" x14ac:dyDescent="0.45">
      <c r="A43" s="35">
        <v>43915</v>
      </c>
      <c r="B43" s="40"/>
      <c r="C43" s="39"/>
      <c r="D43" s="38"/>
      <c r="E43" s="38"/>
      <c r="F43" s="37"/>
      <c r="G43" s="36"/>
    </row>
    <row r="44" spans="1:7" x14ac:dyDescent="0.45">
      <c r="A44" s="35">
        <v>43916</v>
      </c>
      <c r="B44" s="40"/>
      <c r="C44" s="39"/>
      <c r="D44" s="38"/>
      <c r="E44" s="38"/>
      <c r="F44" s="37"/>
      <c r="G44" s="36"/>
    </row>
    <row r="45" spans="1:7" x14ac:dyDescent="0.45">
      <c r="A45" s="35">
        <v>43917</v>
      </c>
      <c r="B45" s="40"/>
      <c r="C45" s="39"/>
      <c r="D45" s="38"/>
      <c r="E45" s="38"/>
      <c r="F45" s="37"/>
      <c r="G45" s="36"/>
    </row>
    <row r="46" spans="1:7" x14ac:dyDescent="0.45">
      <c r="A46" s="35">
        <v>43918</v>
      </c>
      <c r="B46" s="40"/>
      <c r="C46" s="39"/>
      <c r="D46" s="38"/>
      <c r="E46" s="38"/>
      <c r="F46" s="37"/>
      <c r="G46" s="36"/>
    </row>
    <row r="47" spans="1:7" x14ac:dyDescent="0.45">
      <c r="A47" s="35">
        <v>43919</v>
      </c>
      <c r="B47" s="40"/>
      <c r="C47" s="39"/>
      <c r="D47" s="38"/>
      <c r="E47" s="38"/>
      <c r="F47" s="37"/>
      <c r="G47" s="36"/>
    </row>
    <row r="48" spans="1:7" x14ac:dyDescent="0.45">
      <c r="A48" s="35">
        <v>43920</v>
      </c>
      <c r="B48" s="40"/>
      <c r="C48" s="39"/>
      <c r="D48" s="38"/>
      <c r="E48" s="38"/>
      <c r="F48" s="37"/>
      <c r="G48" s="36"/>
    </row>
    <row r="49" spans="1:7" x14ac:dyDescent="0.45">
      <c r="A49" s="35">
        <v>43921</v>
      </c>
      <c r="B49" s="40"/>
      <c r="C49" s="39"/>
      <c r="D49" s="38"/>
      <c r="E49" s="38"/>
      <c r="F49" s="37"/>
      <c r="G49" s="36"/>
    </row>
    <row r="50" spans="1:7" x14ac:dyDescent="0.45">
      <c r="A50" s="35">
        <v>43922</v>
      </c>
      <c r="B50" s="40"/>
      <c r="C50" s="39"/>
      <c r="D50" s="38"/>
      <c r="E50" s="38"/>
      <c r="F50" s="37"/>
      <c r="G50" s="36"/>
    </row>
    <row r="51" spans="1:7" x14ac:dyDescent="0.45">
      <c r="A51" s="35">
        <v>43923</v>
      </c>
      <c r="B51" s="40"/>
      <c r="C51" s="39"/>
      <c r="D51" s="38"/>
      <c r="E51" s="38"/>
      <c r="F51" s="37"/>
      <c r="G51" s="36"/>
    </row>
    <row r="52" spans="1:7" x14ac:dyDescent="0.45">
      <c r="A52" s="35">
        <v>43924</v>
      </c>
      <c r="B52" s="40"/>
      <c r="C52" s="39"/>
      <c r="D52" s="38"/>
      <c r="E52" s="38"/>
      <c r="F52" s="37"/>
      <c r="G52" s="36"/>
    </row>
    <row r="53" spans="1:7" x14ac:dyDescent="0.45">
      <c r="A53" s="35">
        <v>43925</v>
      </c>
      <c r="B53" s="40"/>
      <c r="C53" s="39"/>
      <c r="D53" s="38"/>
      <c r="E53" s="38"/>
      <c r="F53" s="37"/>
      <c r="G53" s="36"/>
    </row>
    <row r="54" spans="1:7" x14ac:dyDescent="0.45">
      <c r="A54" s="35">
        <v>43926</v>
      </c>
      <c r="B54" s="40"/>
      <c r="C54" s="39"/>
      <c r="D54" s="38"/>
      <c r="E54" s="38"/>
      <c r="F54" s="37"/>
      <c r="G54" s="36"/>
    </row>
    <row r="55" spans="1:7" x14ac:dyDescent="0.45">
      <c r="A55" s="35">
        <v>43927</v>
      </c>
      <c r="B55" s="40"/>
      <c r="C55" s="39"/>
      <c r="D55" s="38"/>
      <c r="E55" s="38"/>
      <c r="F55" s="37"/>
      <c r="G55" s="36"/>
    </row>
    <row r="56" spans="1:7" x14ac:dyDescent="0.45">
      <c r="A56" s="35">
        <v>43928</v>
      </c>
      <c r="B56" s="40"/>
      <c r="C56" s="39"/>
      <c r="D56" s="38"/>
      <c r="E56" s="38"/>
      <c r="F56" s="37"/>
      <c r="G56" s="36"/>
    </row>
    <row r="57" spans="1:7" x14ac:dyDescent="0.45">
      <c r="A57" s="35">
        <v>43929</v>
      </c>
      <c r="B57" s="40"/>
      <c r="C57" s="39"/>
      <c r="D57" s="38"/>
      <c r="E57" s="38"/>
      <c r="F57" s="37"/>
      <c r="G57" s="36"/>
    </row>
    <row r="58" spans="1:7" x14ac:dyDescent="0.45">
      <c r="A58" s="35">
        <v>43930</v>
      </c>
      <c r="B58" s="40"/>
      <c r="C58" s="39"/>
      <c r="D58" s="38"/>
      <c r="E58" s="38"/>
      <c r="F58" s="37"/>
      <c r="G58" s="36"/>
    </row>
    <row r="59" spans="1:7" x14ac:dyDescent="0.45">
      <c r="A59" s="35">
        <v>43931</v>
      </c>
      <c r="B59" s="40"/>
      <c r="C59" s="39"/>
      <c r="D59" s="38"/>
      <c r="E59" s="38"/>
      <c r="F59" s="37"/>
      <c r="G59" s="36"/>
    </row>
    <row r="60" spans="1:7" x14ac:dyDescent="0.45">
      <c r="A60" s="35">
        <v>43932</v>
      </c>
      <c r="B60" s="40"/>
      <c r="C60" s="39"/>
      <c r="D60" s="38"/>
      <c r="E60" s="38"/>
      <c r="F60" s="37"/>
      <c r="G60" s="36"/>
    </row>
    <row r="61" spans="1:7" x14ac:dyDescent="0.45">
      <c r="A61" s="35">
        <v>43933</v>
      </c>
      <c r="B61" s="40"/>
      <c r="C61" s="39"/>
      <c r="D61" s="38"/>
      <c r="E61" s="38"/>
      <c r="F61" s="37"/>
      <c r="G61" s="36"/>
    </row>
    <row r="62" spans="1:7" x14ac:dyDescent="0.45">
      <c r="A62" s="35">
        <v>43934</v>
      </c>
      <c r="B62" s="34"/>
      <c r="C62" s="33"/>
      <c r="D62" s="32"/>
      <c r="E62" s="32"/>
      <c r="F62" s="31"/>
      <c r="G62" s="30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76E81-9C8B-49F9-AC8C-585662AE0080}">
  <dimension ref="A1:V29"/>
  <sheetViews>
    <sheetView topLeftCell="A33" zoomScale="89" zoomScaleNormal="115" workbookViewId="0">
      <pane xSplit="7" topLeftCell="H1" activePane="topRight" state="frozen"/>
      <selection pane="topRight" activeCell="M20" sqref="M20"/>
    </sheetView>
  </sheetViews>
  <sheetFormatPr baseColWidth="10" defaultRowHeight="14.25" x14ac:dyDescent="0.45"/>
  <cols>
    <col min="1" max="1" width="6.33203125" customWidth="1"/>
    <col min="4" max="4" width="0.9296875" customWidth="1"/>
    <col min="5" max="5" width="0.46484375" customWidth="1"/>
    <col min="6" max="6" width="0.86328125" customWidth="1"/>
    <col min="7" max="7" width="22" customWidth="1"/>
  </cols>
  <sheetData>
    <row r="1" spans="1:22" ht="14.65" thickBot="1" x14ac:dyDescent="0.5">
      <c r="B1" s="27" t="s">
        <v>36</v>
      </c>
      <c r="C1" s="27"/>
      <c r="D1" s="26"/>
      <c r="E1" s="2"/>
      <c r="G1" s="25" t="s">
        <v>35</v>
      </c>
      <c r="H1" s="24" t="s">
        <v>34</v>
      </c>
      <c r="I1" s="24" t="s">
        <v>33</v>
      </c>
      <c r="J1" s="24" t="s">
        <v>32</v>
      </c>
      <c r="K1" s="24" t="s">
        <v>31</v>
      </c>
      <c r="L1" s="24" t="s">
        <v>30</v>
      </c>
      <c r="M1" s="24" t="s">
        <v>29</v>
      </c>
      <c r="N1" s="24" t="s">
        <v>28</v>
      </c>
      <c r="O1" s="24" t="s">
        <v>27</v>
      </c>
      <c r="P1" s="24" t="s">
        <v>26</v>
      </c>
      <c r="Q1" s="24" t="s">
        <v>25</v>
      </c>
      <c r="R1" s="24" t="s">
        <v>24</v>
      </c>
      <c r="S1" s="24" t="s">
        <v>23</v>
      </c>
      <c r="T1" s="24" t="s">
        <v>22</v>
      </c>
      <c r="U1" s="24" t="s">
        <v>21</v>
      </c>
      <c r="V1" s="24" t="s">
        <v>20</v>
      </c>
    </row>
    <row r="2" spans="1:22" ht="14.65" thickTop="1" x14ac:dyDescent="0.45">
      <c r="A2" s="23" t="s">
        <v>11</v>
      </c>
      <c r="B2" s="22" t="s">
        <v>19</v>
      </c>
      <c r="C2" s="21" t="s">
        <v>18</v>
      </c>
      <c r="D2" s="13"/>
      <c r="E2" s="2"/>
      <c r="G2" s="12" t="s">
        <v>6</v>
      </c>
      <c r="H2" s="20">
        <v>100</v>
      </c>
      <c r="I2" s="20">
        <v>105</v>
      </c>
      <c r="J2" s="20">
        <v>95</v>
      </c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x14ac:dyDescent="0.45">
      <c r="A3" s="19" t="s">
        <v>17</v>
      </c>
      <c r="B3" s="18">
        <v>63</v>
      </c>
      <c r="C3" s="17">
        <v>6</v>
      </c>
      <c r="D3" s="13"/>
      <c r="E3" s="2"/>
      <c r="G3" s="12" t="s">
        <v>5</v>
      </c>
      <c r="H3" s="5">
        <v>200</v>
      </c>
      <c r="I3" s="5">
        <v>210</v>
      </c>
      <c r="J3" s="5">
        <v>200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x14ac:dyDescent="0.45">
      <c r="A4" s="19" t="s">
        <v>16</v>
      </c>
      <c r="B4" s="18"/>
      <c r="C4" s="17"/>
      <c r="D4" s="13"/>
      <c r="E4" s="2"/>
      <c r="G4" s="12" t="s">
        <v>4</v>
      </c>
      <c r="H4" s="5">
        <v>300</v>
      </c>
      <c r="I4" s="5">
        <v>330</v>
      </c>
      <c r="J4" s="5">
        <v>310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x14ac:dyDescent="0.45">
      <c r="A5" s="19" t="s">
        <v>15</v>
      </c>
      <c r="B5" s="18"/>
      <c r="C5" s="17"/>
      <c r="D5" s="13"/>
      <c r="E5" s="2"/>
      <c r="G5" s="12" t="s">
        <v>3</v>
      </c>
      <c r="H5" s="5">
        <v>400</v>
      </c>
      <c r="I5" s="5">
        <v>380</v>
      </c>
      <c r="J5" s="5">
        <v>400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x14ac:dyDescent="0.45">
      <c r="A6" s="19" t="s">
        <v>14</v>
      </c>
      <c r="B6" s="18"/>
      <c r="C6" s="17"/>
      <c r="D6" s="13"/>
      <c r="E6" s="2"/>
      <c r="G6" s="12" t="s">
        <v>2</v>
      </c>
      <c r="H6" s="5">
        <v>500</v>
      </c>
      <c r="I6" s="5">
        <v>600</v>
      </c>
      <c r="J6" s="5">
        <v>550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x14ac:dyDescent="0.45">
      <c r="A7" s="19" t="s">
        <v>13</v>
      </c>
      <c r="B7" s="18"/>
      <c r="C7" s="17"/>
      <c r="D7" s="13"/>
      <c r="E7" s="2"/>
      <c r="G7" s="12" t="s">
        <v>1</v>
      </c>
      <c r="H7" s="5">
        <v>600</v>
      </c>
      <c r="I7" s="5">
        <v>580</v>
      </c>
      <c r="J7" s="5">
        <v>710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15.75" customHeight="1" x14ac:dyDescent="0.45">
      <c r="A8" s="19" t="s">
        <v>12</v>
      </c>
      <c r="B8" s="18"/>
      <c r="C8" s="17"/>
      <c r="D8" s="13"/>
      <c r="E8" s="2"/>
      <c r="G8" s="12" t="s">
        <v>0</v>
      </c>
      <c r="H8" s="5">
        <v>700</v>
      </c>
      <c r="I8" s="5">
        <v>750</v>
      </c>
      <c r="J8" s="5">
        <v>600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x14ac:dyDescent="0.45">
      <c r="A9" s="16" t="s">
        <v>11</v>
      </c>
      <c r="B9" s="15" t="s">
        <v>10</v>
      </c>
      <c r="C9" s="14">
        <f>SUMPRODUCT(B3:B8,C3:C8)</f>
        <v>378</v>
      </c>
      <c r="D9" s="13"/>
      <c r="E9" s="2"/>
      <c r="G9" s="12" t="s">
        <v>9</v>
      </c>
      <c r="H9" s="4">
        <v>800</v>
      </c>
      <c r="I9" s="4">
        <v>900</v>
      </c>
      <c r="J9" s="4">
        <v>800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x14ac:dyDescent="0.45">
      <c r="E10" s="2"/>
      <c r="G10" s="11"/>
      <c r="H10" s="3">
        <v>1</v>
      </c>
      <c r="I10" s="3">
        <f>SUMPRODUCT(I2:I9,1/($H$2:$H$9))/8</f>
        <v>1.0641369047619049</v>
      </c>
      <c r="J10" s="3">
        <f>SUMPRODUCT(J2:J9,1/($H$2:$H$9))/8</f>
        <v>1.0154761904761904</v>
      </c>
      <c r="K10" s="3">
        <f>SUMPRODUCT(K2:K9,1/($H$2:$H$9))/8</f>
        <v>0</v>
      </c>
      <c r="L10" s="3">
        <f>SUMPRODUCT(L2:L9,1/($H$2:$H$9))/8</f>
        <v>0</v>
      </c>
      <c r="M10" s="3">
        <f>SUMPRODUCT(M2:M9,1/($H$2:$H$9))/8</f>
        <v>0</v>
      </c>
      <c r="N10" s="3">
        <f>SUMPRODUCT(N2:N9,1/($H$2:$H$9))/8</f>
        <v>0</v>
      </c>
      <c r="O10" s="3">
        <f>SUMPRODUCT(O2:O9,1/($H$2:$H$9))/8</f>
        <v>0</v>
      </c>
      <c r="P10" s="3">
        <f>SUMPRODUCT(P2:P9,1/($H$2:$H$9))/8</f>
        <v>0</v>
      </c>
      <c r="Q10" s="3">
        <f>SUMPRODUCT(Q2:Q9,1/($H$2:$H$9))/8</f>
        <v>0</v>
      </c>
      <c r="R10" s="3">
        <f>SUMPRODUCT(R2:R9,1/($H$2:$H$9))/8</f>
        <v>0</v>
      </c>
      <c r="S10" s="3">
        <f>SUMPRODUCT(S2:S9,1/($H$2:$H$9))/8</f>
        <v>0</v>
      </c>
      <c r="T10" s="3">
        <f>SUMPRODUCT(T2:T9,1/($H$2:$H$9))/8</f>
        <v>0</v>
      </c>
      <c r="U10" s="3">
        <f>SUMPRODUCT(U2:U9,1/($H$2:$H$9))/8</f>
        <v>0</v>
      </c>
      <c r="V10" s="3">
        <f>SUMPRODUCT(V2:V9,1/($H$2:$H$9))/8</f>
        <v>0</v>
      </c>
    </row>
    <row r="11" spans="1:22" x14ac:dyDescent="0.45">
      <c r="E11" s="2"/>
      <c r="G11" s="10" t="s">
        <v>8</v>
      </c>
    </row>
    <row r="12" spans="1:22" x14ac:dyDescent="0.45">
      <c r="E12" s="2"/>
      <c r="G12" s="9" t="s">
        <v>6</v>
      </c>
      <c r="H12" s="7">
        <v>100</v>
      </c>
      <c r="I12" s="5">
        <v>105</v>
      </c>
      <c r="J12" s="5">
        <v>95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x14ac:dyDescent="0.45">
      <c r="E13" s="2"/>
      <c r="G13" s="9" t="s">
        <v>5</v>
      </c>
      <c r="H13" s="5">
        <v>200</v>
      </c>
      <c r="I13" s="5">
        <v>210</v>
      </c>
      <c r="J13" s="5">
        <v>200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x14ac:dyDescent="0.45">
      <c r="E14" s="2"/>
      <c r="G14" s="9" t="s">
        <v>4</v>
      </c>
      <c r="H14" s="5">
        <v>300</v>
      </c>
      <c r="I14" s="5">
        <v>330</v>
      </c>
      <c r="J14" s="5">
        <v>310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x14ac:dyDescent="0.45">
      <c r="E15" s="2"/>
      <c r="G15" s="9" t="s">
        <v>3</v>
      </c>
      <c r="H15" s="5">
        <v>400</v>
      </c>
      <c r="I15" s="5">
        <v>380</v>
      </c>
      <c r="J15" s="5">
        <v>400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x14ac:dyDescent="0.45">
      <c r="E16" s="2"/>
      <c r="G16" s="9" t="s">
        <v>2</v>
      </c>
      <c r="H16" s="5">
        <v>500</v>
      </c>
      <c r="I16" s="5">
        <v>600</v>
      </c>
      <c r="J16" s="5">
        <v>550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5:22" x14ac:dyDescent="0.45">
      <c r="E17" s="2"/>
      <c r="G17" s="9" t="s">
        <v>1</v>
      </c>
      <c r="H17" s="5">
        <v>600</v>
      </c>
      <c r="I17" s="5">
        <v>580</v>
      </c>
      <c r="J17" s="5">
        <v>710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5:22" x14ac:dyDescent="0.45">
      <c r="E18" s="2"/>
      <c r="G18" s="9" t="s">
        <v>0</v>
      </c>
      <c r="H18" s="5">
        <v>700</v>
      </c>
      <c r="I18" s="5">
        <v>750</v>
      </c>
      <c r="J18" s="5">
        <v>600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5:22" x14ac:dyDescent="0.45">
      <c r="E19" s="2"/>
      <c r="H19" s="3">
        <v>1</v>
      </c>
      <c r="I19" s="3">
        <f>SUMPRODUCT(I12:I18,1/($H$12:$H$18))/7</f>
        <v>1.0554421768707483</v>
      </c>
      <c r="J19" s="3">
        <f>SUMPRODUCT(J12:J18,1/($H$12:$H$18))/7</f>
        <v>1.017687074829932</v>
      </c>
      <c r="K19" s="3">
        <f>SUMPRODUCT(K12:K18,1/($H$12:$H$18))/7</f>
        <v>0</v>
      </c>
      <c r="L19" s="3">
        <f>SUMPRODUCT(L12:L18,1/($H$12:$H$18))/7</f>
        <v>0</v>
      </c>
      <c r="M19" s="3">
        <f>SUMPRODUCT(M12:M18,1/($H$12:$H$18))/7</f>
        <v>0</v>
      </c>
      <c r="N19" s="3">
        <f>SUMPRODUCT(N12:N18,1/($H$12:$H$18))/7</f>
        <v>0</v>
      </c>
      <c r="O19" s="3">
        <f>SUMPRODUCT(O12:O18,1/($H$12:$H$18))/7</f>
        <v>0</v>
      </c>
      <c r="P19" s="3">
        <f>SUMPRODUCT(P12:P18,1/($H$12:$H$18))/7</f>
        <v>0</v>
      </c>
      <c r="Q19" s="3">
        <f>SUMPRODUCT(Q12:Q18,1/($H$12:$H$18))/7</f>
        <v>0</v>
      </c>
      <c r="R19" s="3">
        <f>SUMPRODUCT(R12:R18,1/($H$12:$H$18))/7</f>
        <v>0</v>
      </c>
      <c r="S19" s="3">
        <f>SUMPRODUCT(S12:S18,1/($H$12:$H$18))/7</f>
        <v>0</v>
      </c>
      <c r="T19" s="3">
        <f>SUMPRODUCT(T12:T18,1/($H$12:$H$18))/7</f>
        <v>0</v>
      </c>
      <c r="U19" s="3">
        <f>SUMPRODUCT(U12:U18,1/($H$12:$H$18))/7</f>
        <v>0</v>
      </c>
      <c r="V19" s="3">
        <f>SUMPRODUCT(V12:V18,1/($H$12:$H$18))/7</f>
        <v>0</v>
      </c>
    </row>
    <row r="20" spans="5:22" x14ac:dyDescent="0.45">
      <c r="E20" s="2"/>
      <c r="G20" s="8" t="s">
        <v>7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5:22" x14ac:dyDescent="0.45">
      <c r="E21" s="2"/>
      <c r="G21" s="6" t="s">
        <v>6</v>
      </c>
      <c r="H21" s="7">
        <v>100</v>
      </c>
      <c r="I21" s="5">
        <v>105</v>
      </c>
      <c r="J21" s="5">
        <v>95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5:22" x14ac:dyDescent="0.45">
      <c r="E22" s="2"/>
      <c r="G22" s="6" t="s">
        <v>5</v>
      </c>
      <c r="H22" s="5">
        <v>200</v>
      </c>
      <c r="I22" s="5">
        <v>210</v>
      </c>
      <c r="J22" s="5">
        <v>200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5:22" x14ac:dyDescent="0.45">
      <c r="E23" s="2"/>
      <c r="G23" s="6" t="s">
        <v>4</v>
      </c>
      <c r="H23" s="5">
        <v>300</v>
      </c>
      <c r="I23" s="5">
        <v>330</v>
      </c>
      <c r="J23" s="5">
        <v>310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5:22" x14ac:dyDescent="0.45">
      <c r="E24" s="2"/>
      <c r="G24" s="6" t="s">
        <v>3</v>
      </c>
      <c r="H24" s="5">
        <v>400</v>
      </c>
      <c r="I24" s="5">
        <v>380</v>
      </c>
      <c r="J24" s="5">
        <v>400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5:22" x14ac:dyDescent="0.45">
      <c r="E25" s="2"/>
      <c r="G25" s="6" t="s">
        <v>2</v>
      </c>
      <c r="H25" s="5">
        <v>500</v>
      </c>
      <c r="I25" s="5">
        <v>600</v>
      </c>
      <c r="J25" s="5">
        <v>550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5:22" x14ac:dyDescent="0.45">
      <c r="E26" s="2"/>
      <c r="G26" s="6" t="s">
        <v>1</v>
      </c>
      <c r="H26" s="5">
        <v>600</v>
      </c>
      <c r="I26" s="5">
        <v>580</v>
      </c>
      <c r="J26" s="5">
        <v>710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5:22" x14ac:dyDescent="0.45">
      <c r="E27" s="2"/>
      <c r="G27" s="6" t="s">
        <v>0</v>
      </c>
      <c r="H27" s="5">
        <v>700</v>
      </c>
      <c r="I27" s="5">
        <v>750</v>
      </c>
      <c r="J27" s="5">
        <v>600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5:22" x14ac:dyDescent="0.45">
      <c r="E28" s="2"/>
      <c r="H28" s="3">
        <v>1</v>
      </c>
      <c r="I28" s="3">
        <f>SUMPRODUCT(I21:I27,1/($H$12:$H$18))/7</f>
        <v>1.0554421768707483</v>
      </c>
      <c r="J28" s="3">
        <f>SUMPRODUCT(J21:J27,1/($H$12:$H$18))/7</f>
        <v>1.017687074829932</v>
      </c>
      <c r="K28" s="3">
        <f>SUMPRODUCT(K21:K27,1/($H$12:$H$18))/7</f>
        <v>0</v>
      </c>
      <c r="L28" s="3">
        <f>SUMPRODUCT(L21:L27,1/($H$12:$H$18))/7</f>
        <v>0</v>
      </c>
      <c r="M28" s="3">
        <f>SUMPRODUCT(M21:M27,1/($H$12:$H$18))/7</f>
        <v>0</v>
      </c>
      <c r="N28" s="3">
        <f>SUMPRODUCT(N21:N27,1/($H$12:$H$18))/7</f>
        <v>0</v>
      </c>
      <c r="O28" s="3">
        <f>SUMPRODUCT(O21:O27,1/($H$12:$H$18))/7</f>
        <v>0</v>
      </c>
      <c r="P28" s="3">
        <f>SUMPRODUCT(P21:P27,1/($H$12:$H$18))/7</f>
        <v>0</v>
      </c>
      <c r="Q28" s="3">
        <f>SUMPRODUCT(Q21:Q27,1/($H$12:$H$18))/7</f>
        <v>0</v>
      </c>
      <c r="R28" s="3">
        <f>SUMPRODUCT(R21:R27,1/($H$12:$H$18))/7</f>
        <v>0</v>
      </c>
      <c r="S28" s="3">
        <f>SUMPRODUCT(S21:S27,1/($H$12:$H$18))/7</f>
        <v>0</v>
      </c>
      <c r="T28" s="3">
        <f>SUMPRODUCT(T21:T27,1/($H$12:$H$18))/7</f>
        <v>0</v>
      </c>
      <c r="U28" s="3">
        <f>SUMPRODUCT(U21:U27,1/($H$12:$H$18))/7</f>
        <v>0</v>
      </c>
      <c r="V28" s="3">
        <f>SUMPRODUCT(V21:V27,1/($H$12:$H$18))/7</f>
        <v>0</v>
      </c>
    </row>
    <row r="29" spans="5:22" x14ac:dyDescent="0.45">
      <c r="E29" s="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</sheetData>
  <mergeCells count="1">
    <mergeCell ref="B1:C1"/>
  </mergeCells>
  <conditionalFormatting sqref="I10">
    <cfRule type="expression" dxfId="11" priority="11">
      <formula>I10&gt;H10</formula>
    </cfRule>
    <cfRule type="expression" dxfId="10" priority="12">
      <formula>I10&lt;H10</formula>
    </cfRule>
  </conditionalFormatting>
  <conditionalFormatting sqref="J10:V10">
    <cfRule type="expression" dxfId="9" priority="9">
      <formula>J10&gt;I10</formula>
    </cfRule>
    <cfRule type="expression" dxfId="8" priority="10">
      <formula>J10&lt;I10</formula>
    </cfRule>
  </conditionalFormatting>
  <conditionalFormatting sqref="I19">
    <cfRule type="expression" dxfId="7" priority="7">
      <formula>I19&gt;H19</formula>
    </cfRule>
    <cfRule type="expression" dxfId="6" priority="8">
      <formula>I19&lt;H19</formula>
    </cfRule>
  </conditionalFormatting>
  <conditionalFormatting sqref="J19:V19">
    <cfRule type="expression" dxfId="5" priority="5">
      <formula>J19&gt;I19</formula>
    </cfRule>
    <cfRule type="expression" dxfId="4" priority="6">
      <formula>J19&lt;I19</formula>
    </cfRule>
  </conditionalFormatting>
  <conditionalFormatting sqref="I28">
    <cfRule type="expression" dxfId="3" priority="3">
      <formula>I28&gt;H28</formula>
    </cfRule>
    <cfRule type="expression" dxfId="2" priority="4">
      <formula>I28&lt;H28</formula>
    </cfRule>
  </conditionalFormatting>
  <conditionalFormatting sqref="J28:V28">
    <cfRule type="expression" dxfId="1" priority="1">
      <formula>J28&gt;I28</formula>
    </cfRule>
    <cfRule type="expression" dxfId="0" priority="2">
      <formula>J28&lt;I28</formula>
    </cfRule>
  </conditionalFormatting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Ernährung</vt:lpstr>
      <vt:lpstr>Traingsfortschritt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Richter</dc:creator>
  <cp:lastModifiedBy>Felix Richter</cp:lastModifiedBy>
  <dcterms:created xsi:type="dcterms:W3CDTF">2020-02-13T16:10:02Z</dcterms:created>
  <dcterms:modified xsi:type="dcterms:W3CDTF">2020-02-13T16:11:28Z</dcterms:modified>
</cp:coreProperties>
</file>